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913"/>
  <workbookPr autoCompressPictures="0"/>
  <bookViews>
    <workbookView xWindow="120" yWindow="160" windowWidth="28580" windowHeight="14660"/>
  </bookViews>
  <sheets>
    <sheet name="Population1 (increasing risks)" sheetId="1" r:id="rId1"/>
    <sheet name="Population 2 (constant risks)" sheetId="2" r:id="rId2"/>
    <sheet name="Population 3 (constant ORs)"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H14" i="2" l="1"/>
  <c r="E14" i="2"/>
  <c r="H14" i="1"/>
  <c r="E14" i="1"/>
  <c r="H14" i="3"/>
  <c r="E14" i="3"/>
  <c r="E5" i="2"/>
  <c r="H5" i="2"/>
  <c r="K5" i="2"/>
  <c r="E6" i="2"/>
  <c r="H6" i="2"/>
  <c r="K6" i="2"/>
  <c r="E7" i="2"/>
  <c r="H7" i="2"/>
  <c r="K7" i="2"/>
  <c r="E8" i="2"/>
  <c r="H8" i="2"/>
  <c r="K8" i="2"/>
  <c r="E9" i="2"/>
  <c r="H9" i="2"/>
  <c r="K9" i="2"/>
  <c r="E10" i="2"/>
  <c r="H10" i="2"/>
  <c r="K10" i="2"/>
  <c r="E11" i="2"/>
  <c r="H11" i="2"/>
  <c r="K11" i="2"/>
  <c r="E12" i="2"/>
  <c r="H12" i="2"/>
  <c r="K12" i="2"/>
  <c r="E13" i="2"/>
  <c r="H13" i="2"/>
  <c r="K13" i="2"/>
  <c r="E4" i="2"/>
  <c r="H4" i="2"/>
  <c r="K4" i="2"/>
  <c r="J4" i="1"/>
  <c r="J5" i="1"/>
  <c r="J6" i="1"/>
  <c r="J7" i="1"/>
  <c r="J8" i="1"/>
  <c r="J9" i="1"/>
  <c r="J10" i="1"/>
  <c r="J11" i="1"/>
  <c r="J12" i="1"/>
  <c r="J13" i="1"/>
  <c r="J14" i="1"/>
  <c r="G5" i="3"/>
  <c r="G6" i="3"/>
  <c r="G7" i="3"/>
  <c r="G8" i="3"/>
  <c r="G9" i="3"/>
  <c r="G10" i="3"/>
  <c r="G11" i="3"/>
  <c r="G12" i="3"/>
  <c r="G13" i="3"/>
  <c r="D5" i="3"/>
  <c r="D6" i="3"/>
  <c r="D7" i="3"/>
  <c r="D8" i="3"/>
  <c r="D9" i="3"/>
  <c r="D10" i="3"/>
  <c r="D11" i="3"/>
  <c r="D12" i="3"/>
  <c r="D13" i="3"/>
  <c r="C20" i="3"/>
  <c r="C19" i="3"/>
  <c r="F15" i="3"/>
  <c r="C15" i="3"/>
  <c r="F14" i="3"/>
  <c r="C14" i="3"/>
  <c r="J13" i="3"/>
  <c r="I13" i="3"/>
  <c r="H13" i="3"/>
  <c r="E13" i="3"/>
  <c r="K13" i="3"/>
  <c r="J12" i="3"/>
  <c r="I12" i="3"/>
  <c r="H12" i="3"/>
  <c r="E12" i="3"/>
  <c r="J11" i="3"/>
  <c r="I11" i="3"/>
  <c r="H11" i="3"/>
  <c r="E11" i="3"/>
  <c r="K11" i="3"/>
  <c r="J10" i="3"/>
  <c r="I10" i="3"/>
  <c r="H10" i="3"/>
  <c r="E10" i="3"/>
  <c r="J9" i="3"/>
  <c r="I9" i="3"/>
  <c r="H9" i="3"/>
  <c r="E9" i="3"/>
  <c r="K9" i="3"/>
  <c r="J8" i="3"/>
  <c r="I8" i="3"/>
  <c r="H8" i="3"/>
  <c r="E8" i="3"/>
  <c r="J7" i="3"/>
  <c r="I7" i="3"/>
  <c r="H7" i="3"/>
  <c r="E7" i="3"/>
  <c r="K7" i="3"/>
  <c r="M6" i="3"/>
  <c r="J6" i="3"/>
  <c r="I6" i="3"/>
  <c r="H6" i="3"/>
  <c r="E6" i="3"/>
  <c r="K6" i="3"/>
  <c r="M5" i="3"/>
  <c r="J5" i="3"/>
  <c r="I5" i="3"/>
  <c r="H5" i="3"/>
  <c r="E5" i="3"/>
  <c r="J4" i="3"/>
  <c r="I4" i="3"/>
  <c r="H4" i="3"/>
  <c r="G4" i="3"/>
  <c r="E4" i="3"/>
  <c r="D4" i="3"/>
  <c r="C20" i="2"/>
  <c r="C19" i="2"/>
  <c r="F15" i="2"/>
  <c r="C15" i="2"/>
  <c r="F14" i="2"/>
  <c r="C14" i="2"/>
  <c r="J13" i="2"/>
  <c r="I13" i="2"/>
  <c r="G13" i="2"/>
  <c r="D13" i="2"/>
  <c r="J12" i="2"/>
  <c r="I12" i="2"/>
  <c r="G12" i="2"/>
  <c r="D12" i="2"/>
  <c r="J11" i="2"/>
  <c r="I11" i="2"/>
  <c r="G11" i="2"/>
  <c r="D11" i="2"/>
  <c r="J10" i="2"/>
  <c r="I10" i="2"/>
  <c r="G10" i="2"/>
  <c r="D10" i="2"/>
  <c r="J9" i="2"/>
  <c r="I9" i="2"/>
  <c r="G9" i="2"/>
  <c r="D9" i="2"/>
  <c r="J8" i="2"/>
  <c r="I8" i="2"/>
  <c r="G8" i="2"/>
  <c r="D8" i="2"/>
  <c r="J7" i="2"/>
  <c r="I7" i="2"/>
  <c r="G7" i="2"/>
  <c r="D7" i="2"/>
  <c r="M6" i="2"/>
  <c r="J6" i="2"/>
  <c r="I6" i="2"/>
  <c r="G6" i="2"/>
  <c r="D6" i="2"/>
  <c r="M5" i="2"/>
  <c r="J5" i="2"/>
  <c r="I5" i="2"/>
  <c r="G5" i="2"/>
  <c r="D5" i="2"/>
  <c r="J4" i="2"/>
  <c r="J14" i="2"/>
  <c r="I4" i="2"/>
  <c r="I14" i="2"/>
  <c r="G4" i="2"/>
  <c r="D20" i="2"/>
  <c r="M7" i="2"/>
  <c r="D4" i="2"/>
  <c r="D19" i="2"/>
  <c r="C19" i="1"/>
  <c r="C20" i="1"/>
  <c r="B23" i="1"/>
  <c r="L6" i="1"/>
  <c r="L5" i="1"/>
  <c r="F14" i="1"/>
  <c r="C14" i="1"/>
  <c r="I5" i="1"/>
  <c r="I4" i="1"/>
  <c r="I6" i="1"/>
  <c r="I7" i="1"/>
  <c r="I8" i="1"/>
  <c r="I9" i="1"/>
  <c r="I10" i="1"/>
  <c r="I11" i="1"/>
  <c r="I12" i="1"/>
  <c r="I13" i="1"/>
  <c r="I14" i="1"/>
  <c r="F15" i="1"/>
  <c r="C15" i="1"/>
  <c r="G13" i="1"/>
  <c r="G12" i="1"/>
  <c r="G11" i="1"/>
  <c r="G10" i="1"/>
  <c r="G9" i="1"/>
  <c r="G8" i="1"/>
  <c r="G7" i="1"/>
  <c r="G6" i="1"/>
  <c r="G5" i="1"/>
  <c r="G4" i="1"/>
  <c r="D20" i="1"/>
  <c r="D5" i="1"/>
  <c r="D4" i="1"/>
  <c r="D6" i="1"/>
  <c r="D7" i="1"/>
  <c r="D8" i="1"/>
  <c r="D9" i="1"/>
  <c r="D10" i="1"/>
  <c r="D11" i="1"/>
  <c r="D12" i="1"/>
  <c r="D13" i="1"/>
  <c r="D19" i="1"/>
  <c r="K6" i="1"/>
  <c r="K7" i="1"/>
  <c r="K8" i="1"/>
  <c r="K9" i="1"/>
  <c r="K10" i="1"/>
  <c r="K11" i="1"/>
  <c r="K12" i="1"/>
  <c r="K13" i="1"/>
  <c r="L8" i="1"/>
  <c r="H13" i="1"/>
  <c r="H12" i="1"/>
  <c r="H11" i="1"/>
  <c r="H10" i="1"/>
  <c r="H9" i="1"/>
  <c r="H8" i="1"/>
  <c r="H7" i="1"/>
  <c r="H6" i="1"/>
  <c r="H5" i="1"/>
  <c r="H4" i="1"/>
  <c r="E5" i="1"/>
  <c r="E6" i="1"/>
  <c r="E7" i="1"/>
  <c r="E8" i="1"/>
  <c r="E9" i="1"/>
  <c r="E10" i="1"/>
  <c r="E11" i="1"/>
  <c r="E12" i="1"/>
  <c r="E13" i="1"/>
  <c r="E4" i="1"/>
  <c r="L7" i="1"/>
  <c r="K12" i="3"/>
  <c r="K10" i="3"/>
  <c r="K8" i="3"/>
  <c r="D19" i="3"/>
  <c r="M7" i="3"/>
  <c r="J14" i="3"/>
  <c r="D20" i="3"/>
  <c r="I14" i="3"/>
  <c r="K5" i="3"/>
  <c r="B24" i="3"/>
  <c r="B23" i="3"/>
  <c r="K4" i="3"/>
  <c r="K14" i="3"/>
  <c r="M8" i="3"/>
  <c r="D15" i="3"/>
  <c r="G15" i="3"/>
  <c r="B24" i="2"/>
  <c r="B23" i="2"/>
  <c r="B25" i="2"/>
  <c r="K14" i="2"/>
  <c r="M8" i="2"/>
  <c r="D15" i="2"/>
  <c r="G15" i="2"/>
  <c r="G15" i="1"/>
  <c r="K5" i="1"/>
  <c r="B24" i="1"/>
  <c r="D15" i="1"/>
  <c r="K4" i="1"/>
  <c r="K14" i="1"/>
  <c r="B25" i="1"/>
  <c r="B25" i="3"/>
</calcChain>
</file>

<file path=xl/sharedStrings.xml><?xml version="1.0" encoding="utf-8"?>
<sst xmlns="http://schemas.openxmlformats.org/spreadsheetml/2006/main" count="61" uniqueCount="22">
  <si>
    <t>Individual</t>
  </si>
  <si>
    <t>Under E+</t>
  </si>
  <si>
    <t>Under E-</t>
  </si>
  <si>
    <t>Risk of death</t>
  </si>
  <si>
    <t>Chance of Survival</t>
  </si>
  <si>
    <t>Odds</t>
  </si>
  <si>
    <t>E+</t>
  </si>
  <si>
    <t>E-</t>
  </si>
  <si>
    <t>D+</t>
  </si>
  <si>
    <t>D-</t>
  </si>
  <si>
    <t>Risk difference</t>
  </si>
  <si>
    <t>Risk Ratio</t>
  </si>
  <si>
    <t>Odds Ratio</t>
  </si>
  <si>
    <t>Individual Risk Measures</t>
  </si>
  <si>
    <t>Observed deaths in the population:</t>
  </si>
  <si>
    <t>When the individual risk ratios are constant, the average of the individual RRs and the risk ratio of the average will be the same and equal to the quantity we calculate</t>
  </si>
  <si>
    <t>The Average of the individual RDs and the RD of the Average Risks are always equal (under any condition)</t>
  </si>
  <si>
    <t>The Average of the individual RRs and the RR of the Average Risk are different here</t>
  </si>
  <si>
    <t>From the 2X2 table, the RR we estimate is equal to the RR of the Average Risks</t>
  </si>
  <si>
    <t xml:space="preserve">The average of the individual ORs does not equal the OR based on the average odds </t>
  </si>
  <si>
    <t>The OR calculated based on the 2X2 table does not equal either of the other OR measures</t>
  </si>
  <si>
    <t>When the individual odds ratios are constant, the average of the individual RRs and the odds ratio of the average will be the same but still not equal to the quantity we calculate from the 2X2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</si>
</sst>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8" tint="0.39997558519241921"/>
        <bgColor indexed="64"/>
      </patternFill>
    </fill>
    <fill>
      <patternFill patternType="solid">
        <fgColor rgb="FF00B050"/>
        <bgColor indexed="64"/>
      </patternFill>
    </fill>
  </fills>
  <borders count="17">
    <border>
      <left/>
      <right/>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61">
    <xf numFmtId="0" fontId="0" fillId="0" borderId="0" xfId="0"/>
    <xf numFmtId="0" fontId="0" fillId="0" borderId="0" xfId="0" applyAlignment="1">
      <alignment horizontal="center"/>
    </xf>
    <xf numFmtId="0" fontId="0" fillId="0" borderId="1" xfId="0" applyBorder="1" applyAlignment="1">
      <alignment horizontal="center"/>
    </xf>
    <xf numFmtId="0" fontId="0" fillId="0" borderId="0" xfId="0" applyBorder="1" applyAlignment="1">
      <alignment horizontal="center"/>
    </xf>
    <xf numFmtId="164" fontId="0" fillId="0" borderId="0" xfId="0" applyNumberFormat="1" applyBorder="1" applyAlignment="1">
      <alignment horizontal="center"/>
    </xf>
    <xf numFmtId="0" fontId="0" fillId="0" borderId="1" xfId="0" applyBorder="1"/>
    <xf numFmtId="0" fontId="0" fillId="0" borderId="0" xfId="0" applyBorder="1"/>
    <xf numFmtId="164" fontId="0" fillId="0" borderId="2" xfId="0" applyNumberFormat="1" applyBorder="1" applyAlignment="1">
      <alignment horizontal="center"/>
    </xf>
    <xf numFmtId="0" fontId="0" fillId="0" borderId="2" xfId="0" applyBorder="1"/>
    <xf numFmtId="0" fontId="0" fillId="0" borderId="3" xfId="0" applyBorder="1"/>
    <xf numFmtId="0" fontId="0" fillId="0" borderId="3" xfId="0" applyBorder="1" applyAlignment="1">
      <alignment horizontal="center"/>
    </xf>
    <xf numFmtId="0" fontId="0" fillId="0" borderId="4" xfId="0" applyBorder="1" applyAlignment="1">
      <alignment horizontal="center"/>
    </xf>
    <xf numFmtId="0" fontId="1" fillId="0" borderId="0" xfId="0" applyFont="1"/>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1" fillId="0" borderId="2"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xf>
    <xf numFmtId="2" fontId="0" fillId="0" borderId="1" xfId="0" applyNumberFormat="1" applyBorder="1" applyAlignment="1">
      <alignment horizontal="center"/>
    </xf>
    <xf numFmtId="2" fontId="0" fillId="0" borderId="0" xfId="0" applyNumberFormat="1" applyBorder="1" applyAlignment="1">
      <alignment horizontal="center"/>
    </xf>
    <xf numFmtId="0" fontId="0" fillId="2" borderId="0" xfId="0" applyFill="1"/>
    <xf numFmtId="0" fontId="0" fillId="3" borderId="0" xfId="0" applyFill="1"/>
    <xf numFmtId="0" fontId="0" fillId="4" borderId="0" xfId="0" applyFill="1"/>
    <xf numFmtId="0" fontId="1" fillId="5" borderId="0" xfId="0" applyFont="1" applyFill="1" applyBorder="1" applyAlignment="1">
      <alignment horizontal="center" vertical="center"/>
    </xf>
    <xf numFmtId="2" fontId="0" fillId="5" borderId="0" xfId="0" applyNumberFormat="1" applyFill="1" applyBorder="1" applyAlignment="1">
      <alignment horizontal="center"/>
    </xf>
    <xf numFmtId="0" fontId="0" fillId="0" borderId="6" xfId="0" applyBorder="1"/>
    <xf numFmtId="0" fontId="0" fillId="0" borderId="7" xfId="0" applyBorder="1"/>
    <xf numFmtId="0" fontId="0" fillId="0" borderId="12" xfId="0" applyBorder="1"/>
    <xf numFmtId="0" fontId="0" fillId="0" borderId="9" xfId="0" applyBorder="1"/>
    <xf numFmtId="0" fontId="0" fillId="0" borderId="10" xfId="0" applyBorder="1"/>
    <xf numFmtId="2" fontId="0" fillId="0" borderId="2" xfId="0" applyNumberFormat="1" applyBorder="1" applyAlignment="1">
      <alignment horizontal="center"/>
    </xf>
    <xf numFmtId="2" fontId="0" fillId="0" borderId="0" xfId="0" applyNumberFormat="1" applyFill="1" applyBorder="1" applyAlignment="1">
      <alignment horizontal="center"/>
    </xf>
    <xf numFmtId="0" fontId="1" fillId="0" borderId="5" xfId="0" applyFont="1" applyBorder="1"/>
    <xf numFmtId="0" fontId="1" fillId="0" borderId="11" xfId="0" applyFont="1" applyBorder="1"/>
    <xf numFmtId="0" fontId="1" fillId="0" borderId="8" xfId="0" applyFont="1" applyBorder="1"/>
    <xf numFmtId="0" fontId="0" fillId="0" borderId="13" xfId="0" applyBorder="1"/>
    <xf numFmtId="0" fontId="0" fillId="0" borderId="14" xfId="0" applyBorder="1"/>
    <xf numFmtId="0" fontId="0" fillId="0" borderId="15" xfId="0" applyBorder="1"/>
    <xf numFmtId="0" fontId="0" fillId="0" borderId="2" xfId="0" applyBorder="1" applyAlignment="1">
      <alignment horizontal="center"/>
    </xf>
    <xf numFmtId="0" fontId="0" fillId="2" borderId="1" xfId="0" applyFill="1" applyBorder="1"/>
    <xf numFmtId="0" fontId="0" fillId="3" borderId="1" xfId="0" applyFill="1" applyBorder="1"/>
    <xf numFmtId="0" fontId="0" fillId="0" borderId="16" xfId="0" applyBorder="1"/>
    <xf numFmtId="0" fontId="0" fillId="4" borderId="4" xfId="0" applyFill="1" applyBorder="1" applyAlignment="1">
      <alignment horizontal="left"/>
    </xf>
    <xf numFmtId="0" fontId="0" fillId="4" borderId="3" xfId="0" applyFill="1" applyBorder="1" applyAlignment="1">
      <alignment horizontal="left"/>
    </xf>
    <xf numFmtId="0" fontId="1" fillId="0" borderId="1" xfId="0" applyFont="1" applyBorder="1" applyAlignment="1">
      <alignment horizontal="center"/>
    </xf>
    <xf numFmtId="0" fontId="1" fillId="0" borderId="0" xfId="0" applyFont="1" applyBorder="1" applyAlignment="1">
      <alignment horizontal="center"/>
    </xf>
    <xf numFmtId="0" fontId="1" fillId="0" borderId="2" xfId="0" applyFont="1" applyBorder="1" applyAlignment="1">
      <alignment horizontal="center"/>
    </xf>
    <xf numFmtId="2" fontId="0" fillId="2" borderId="0" xfId="0" applyNumberFormat="1" applyFill="1" applyBorder="1" applyAlignment="1">
      <alignment horizontal="center" vertical="center" wrapText="1"/>
    </xf>
    <xf numFmtId="2" fontId="0" fillId="3" borderId="0" xfId="0" applyNumberFormat="1" applyFill="1" applyBorder="1" applyAlignment="1">
      <alignment horizontal="center" wrapText="1"/>
    </xf>
    <xf numFmtId="2" fontId="0" fillId="4" borderId="0" xfId="0" applyNumberFormat="1" applyFill="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wrapText="1"/>
    </xf>
  </cellXfs>
  <cellStyles count="3">
    <cellStyle name="Followed Hyperlink" xfId="2" builtinId="9" hidden="1"/>
    <cellStyle name="Hyperlink" xfId="1" builtinId="8" hidden="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5"/>
  <sheetViews>
    <sheetView tabSelected="1" zoomScale="125" zoomScaleNormal="125" zoomScalePageLayoutView="125" workbookViewId="0">
      <selection activeCell="L7" sqref="L7"/>
    </sheetView>
  </sheetViews>
  <sheetFormatPr baseColWidth="10" defaultColWidth="8.83203125" defaultRowHeight="14" x14ac:dyDescent="0"/>
  <cols>
    <col min="2" max="2" width="10" customWidth="1"/>
    <col min="3" max="5" width="13.33203125" customWidth="1"/>
    <col min="6" max="6" width="12.5" bestFit="1" customWidth="1"/>
    <col min="7" max="7" width="12.5" customWidth="1"/>
    <col min="8" max="8" width="13.5" bestFit="1" customWidth="1"/>
    <col min="9" max="11" width="14.6640625" customWidth="1"/>
    <col min="12" max="12" width="29.33203125" bestFit="1" customWidth="1"/>
    <col min="13" max="13" width="26.5" bestFit="1" customWidth="1"/>
  </cols>
  <sheetData>
    <row r="2" spans="2:12">
      <c r="B2" s="12"/>
      <c r="C2" s="46" t="s">
        <v>1</v>
      </c>
      <c r="D2" s="47"/>
      <c r="E2" s="48"/>
      <c r="F2" s="46" t="s">
        <v>2</v>
      </c>
      <c r="G2" s="47"/>
      <c r="H2" s="47"/>
      <c r="I2" s="46" t="s">
        <v>13</v>
      </c>
      <c r="J2" s="47"/>
      <c r="K2" s="47"/>
    </row>
    <row r="3" spans="2:12" ht="28">
      <c r="B3" s="13" t="s">
        <v>0</v>
      </c>
      <c r="C3" s="14" t="s">
        <v>3</v>
      </c>
      <c r="D3" s="15" t="s">
        <v>4</v>
      </c>
      <c r="E3" s="16" t="s">
        <v>5</v>
      </c>
      <c r="F3" s="14" t="s">
        <v>3</v>
      </c>
      <c r="G3" s="15" t="s">
        <v>4</v>
      </c>
      <c r="H3" s="17" t="s">
        <v>5</v>
      </c>
      <c r="I3" s="18" t="s">
        <v>10</v>
      </c>
      <c r="J3" s="19" t="s">
        <v>11</v>
      </c>
      <c r="K3" s="19" t="s">
        <v>12</v>
      </c>
    </row>
    <row r="4" spans="2:12">
      <c r="B4" s="1">
        <v>1</v>
      </c>
      <c r="C4" s="2">
        <v>0.5</v>
      </c>
      <c r="D4" s="3">
        <f>1-C4</f>
        <v>0.5</v>
      </c>
      <c r="E4" s="7">
        <f t="shared" ref="E4:E13" si="0">C4/(1-C4)</f>
        <v>1</v>
      </c>
      <c r="F4" s="2">
        <v>0.2</v>
      </c>
      <c r="G4" s="3">
        <f>1-F4</f>
        <v>0.8</v>
      </c>
      <c r="H4" s="4">
        <f>F4/(1-F4)</f>
        <v>0.25</v>
      </c>
      <c r="I4" s="20">
        <f>C4-F4</f>
        <v>0.3</v>
      </c>
      <c r="J4" s="21">
        <f>C4/F4</f>
        <v>2.5</v>
      </c>
      <c r="K4" s="21">
        <f>(C4/D4)/(F4/G4)</f>
        <v>4</v>
      </c>
    </row>
    <row r="5" spans="2:12">
      <c r="B5" s="1">
        <v>2</v>
      </c>
      <c r="C5" s="2">
        <v>0.05</v>
      </c>
      <c r="D5" s="3">
        <f t="shared" ref="D5:D13" si="1">1-C5</f>
        <v>0.95</v>
      </c>
      <c r="E5" s="7">
        <f t="shared" si="0"/>
        <v>5.2631578947368425E-2</v>
      </c>
      <c r="F5" s="2">
        <v>0.01</v>
      </c>
      <c r="G5" s="3">
        <f t="shared" ref="G5:G13" si="2">1-F5</f>
        <v>0.99</v>
      </c>
      <c r="H5" s="4">
        <f t="shared" ref="H5:H13" si="3">F5/(1-F5)</f>
        <v>1.0101010101010102E-2</v>
      </c>
      <c r="I5" s="20">
        <f t="shared" ref="I5:I13" si="4">C5-F5</f>
        <v>0.04</v>
      </c>
      <c r="J5" s="21">
        <f t="shared" ref="J5:J13" si="5">C5/F5</f>
        <v>5</v>
      </c>
      <c r="K5" s="21">
        <f t="shared" ref="K5:K13" si="6">(C5/D5)/(F5/G5)</f>
        <v>5.2105263157894735</v>
      </c>
      <c r="L5" s="22" t="str">
        <f>"RD of Average Risks: "&amp;AVERAGE(C4:C13)-AVERAGE(F4:F13)</f>
        <v>RD of Average Risks: 0.234</v>
      </c>
    </row>
    <row r="6" spans="2:12">
      <c r="B6" s="1">
        <v>3</v>
      </c>
      <c r="C6" s="2">
        <v>0.7</v>
      </c>
      <c r="D6" s="3">
        <f t="shared" si="1"/>
        <v>0.30000000000000004</v>
      </c>
      <c r="E6" s="7">
        <f t="shared" si="0"/>
        <v>2.333333333333333</v>
      </c>
      <c r="F6" s="2">
        <v>0.3</v>
      </c>
      <c r="G6" s="3">
        <f t="shared" si="2"/>
        <v>0.7</v>
      </c>
      <c r="H6" s="4">
        <f t="shared" si="3"/>
        <v>0.4285714285714286</v>
      </c>
      <c r="I6" s="20">
        <f t="shared" si="4"/>
        <v>0.39999999999999997</v>
      </c>
      <c r="J6" s="21">
        <f t="shared" si="5"/>
        <v>2.3333333333333335</v>
      </c>
      <c r="K6" s="21">
        <f t="shared" si="6"/>
        <v>5.4444444444444438</v>
      </c>
      <c r="L6" s="23" t="str">
        <f>"RR of Average Risks: "&amp;ROUND(AVERAGE(C4:C13)/AVERAGE(F4:F13),2)</f>
        <v>RR of Average Risks: 2.01</v>
      </c>
    </row>
    <row r="7" spans="2:12">
      <c r="B7" s="1">
        <v>4</v>
      </c>
      <c r="C7" s="2">
        <v>0.8</v>
      </c>
      <c r="D7" s="3">
        <f t="shared" si="1"/>
        <v>0.19999999999999996</v>
      </c>
      <c r="E7" s="7">
        <f t="shared" si="0"/>
        <v>4.0000000000000009</v>
      </c>
      <c r="F7" s="2">
        <v>0.7</v>
      </c>
      <c r="G7" s="3">
        <f t="shared" si="2"/>
        <v>0.30000000000000004</v>
      </c>
      <c r="H7" s="4">
        <f t="shared" si="3"/>
        <v>2.333333333333333</v>
      </c>
      <c r="I7" s="20">
        <f t="shared" si="4"/>
        <v>0.10000000000000009</v>
      </c>
      <c r="J7" s="21">
        <f t="shared" si="5"/>
        <v>1.142857142857143</v>
      </c>
      <c r="K7" s="21">
        <f t="shared" si="6"/>
        <v>1.7142857142857149</v>
      </c>
      <c r="L7" s="24" t="str">
        <f>"OR using Average Odds: "&amp;ROUND(AVERAGE(E4:E13)/AVERAGE(H4:H13),2)</f>
        <v>OR using Average Odds: 4.29</v>
      </c>
    </row>
    <row r="8" spans="2:12">
      <c r="B8" s="1">
        <v>5</v>
      </c>
      <c r="C8" s="2">
        <v>0.9</v>
      </c>
      <c r="D8" s="3">
        <f t="shared" si="1"/>
        <v>9.9999999999999978E-2</v>
      </c>
      <c r="E8" s="7">
        <f t="shared" si="0"/>
        <v>9.0000000000000018</v>
      </c>
      <c r="F8" s="2">
        <v>0.1</v>
      </c>
      <c r="G8" s="3">
        <f t="shared" si="2"/>
        <v>0.9</v>
      </c>
      <c r="H8" s="4">
        <f t="shared" si="3"/>
        <v>0.11111111111111112</v>
      </c>
      <c r="I8" s="20">
        <f t="shared" si="4"/>
        <v>0.8</v>
      </c>
      <c r="J8" s="21">
        <f t="shared" si="5"/>
        <v>9</v>
      </c>
      <c r="K8" s="21">
        <f t="shared" si="6"/>
        <v>81.000000000000014</v>
      </c>
      <c r="L8" s="24" t="str">
        <f>"OR using Average Risks: "&amp;ROUND((AVERAGE(C4:C13)/AVERAGE(D4:D13))/(AVERAGE(F4:F13)/AVERAGE(G4:G13)),2)</f>
        <v>OR using Average Risks: 2.89</v>
      </c>
    </row>
    <row r="9" spans="2:12">
      <c r="B9" s="1">
        <v>6</v>
      </c>
      <c r="C9" s="2">
        <v>0.5</v>
      </c>
      <c r="D9" s="3">
        <f t="shared" si="1"/>
        <v>0.5</v>
      </c>
      <c r="E9" s="7">
        <f t="shared" si="0"/>
        <v>1</v>
      </c>
      <c r="F9" s="2">
        <v>0.2</v>
      </c>
      <c r="G9" s="3">
        <f t="shared" si="2"/>
        <v>0.8</v>
      </c>
      <c r="H9" s="4">
        <f t="shared" si="3"/>
        <v>0.25</v>
      </c>
      <c r="I9" s="20">
        <f t="shared" si="4"/>
        <v>0.3</v>
      </c>
      <c r="J9" s="21">
        <f t="shared" si="5"/>
        <v>2.5</v>
      </c>
      <c r="K9" s="21">
        <f t="shared" si="6"/>
        <v>4</v>
      </c>
    </row>
    <row r="10" spans="2:12">
      <c r="B10" s="1">
        <v>7</v>
      </c>
      <c r="C10" s="2">
        <v>0.8</v>
      </c>
      <c r="D10" s="3">
        <f t="shared" si="1"/>
        <v>0.19999999999999996</v>
      </c>
      <c r="E10" s="7">
        <f t="shared" si="0"/>
        <v>4.0000000000000009</v>
      </c>
      <c r="F10" s="2">
        <v>0.6</v>
      </c>
      <c r="G10" s="3">
        <f t="shared" si="2"/>
        <v>0.4</v>
      </c>
      <c r="H10" s="4">
        <f t="shared" si="3"/>
        <v>1.4999999999999998</v>
      </c>
      <c r="I10" s="20">
        <f t="shared" si="4"/>
        <v>0.20000000000000007</v>
      </c>
      <c r="J10" s="21">
        <f t="shared" si="5"/>
        <v>1.3333333333333335</v>
      </c>
      <c r="K10" s="21">
        <f t="shared" si="6"/>
        <v>2.6666666666666679</v>
      </c>
    </row>
    <row r="11" spans="2:12">
      <c r="B11" s="1">
        <v>8</v>
      </c>
      <c r="C11" s="2">
        <v>0.1</v>
      </c>
      <c r="D11" s="3">
        <f t="shared" si="1"/>
        <v>0.9</v>
      </c>
      <c r="E11" s="7">
        <f t="shared" si="0"/>
        <v>0.11111111111111112</v>
      </c>
      <c r="F11" s="2">
        <v>0.05</v>
      </c>
      <c r="G11" s="3">
        <f t="shared" si="2"/>
        <v>0.95</v>
      </c>
      <c r="H11" s="4">
        <f t="shared" si="3"/>
        <v>5.2631578947368425E-2</v>
      </c>
      <c r="I11" s="20">
        <f t="shared" si="4"/>
        <v>0.05</v>
      </c>
      <c r="J11" s="21">
        <f t="shared" si="5"/>
        <v>2</v>
      </c>
      <c r="K11" s="21">
        <f t="shared" si="6"/>
        <v>2.1111111111111112</v>
      </c>
    </row>
    <row r="12" spans="2:12">
      <c r="B12" s="1">
        <v>9</v>
      </c>
      <c r="C12" s="2">
        <v>0.2</v>
      </c>
      <c r="D12" s="3">
        <f t="shared" si="1"/>
        <v>0.8</v>
      </c>
      <c r="E12" s="7">
        <f t="shared" si="0"/>
        <v>0.25</v>
      </c>
      <c r="F12" s="2">
        <v>0.1</v>
      </c>
      <c r="G12" s="3">
        <f t="shared" si="2"/>
        <v>0.9</v>
      </c>
      <c r="H12" s="4">
        <f t="shared" si="3"/>
        <v>0.11111111111111112</v>
      </c>
      <c r="I12" s="20">
        <f t="shared" si="4"/>
        <v>0.1</v>
      </c>
      <c r="J12" s="21">
        <f t="shared" si="5"/>
        <v>2</v>
      </c>
      <c r="K12" s="21">
        <f t="shared" si="6"/>
        <v>2.25</v>
      </c>
    </row>
    <row r="13" spans="2:12">
      <c r="B13" s="1">
        <v>10</v>
      </c>
      <c r="C13" s="2">
        <v>0.1</v>
      </c>
      <c r="D13" s="3">
        <f t="shared" si="1"/>
        <v>0.9</v>
      </c>
      <c r="E13" s="7">
        <f t="shared" si="0"/>
        <v>0.11111111111111112</v>
      </c>
      <c r="F13" s="2">
        <v>0.05</v>
      </c>
      <c r="G13" s="3">
        <f t="shared" si="2"/>
        <v>0.95</v>
      </c>
      <c r="H13" s="4">
        <f t="shared" si="3"/>
        <v>5.2631578947368425E-2</v>
      </c>
      <c r="I13" s="20">
        <f t="shared" si="4"/>
        <v>0.05</v>
      </c>
      <c r="J13" s="21">
        <f t="shared" si="5"/>
        <v>2</v>
      </c>
      <c r="K13" s="21">
        <f t="shared" si="6"/>
        <v>2.1111111111111112</v>
      </c>
    </row>
    <row r="14" spans="2:12" ht="15" customHeight="1">
      <c r="C14" s="5" t="str">
        <f>"Mean="&amp;AVERAGE(C4:C13)</f>
        <v>Mean=0.465</v>
      </c>
      <c r="D14" s="6"/>
      <c r="E14" s="8" t="str">
        <f>"Mean="&amp;ROUND(AVERAGE(E4:E13),2)</f>
        <v>Mean=2.19</v>
      </c>
      <c r="F14" s="5" t="str">
        <f>"Mean="&amp;AVERAGE(F4:F13)</f>
        <v>Mean=0.231</v>
      </c>
      <c r="G14" s="6"/>
      <c r="H14" s="8" t="str">
        <f>"Mean="&amp;ROUND(AVERAGE(H4:H13),2)</f>
        <v>Mean=0.51</v>
      </c>
      <c r="I14" s="49" t="str">
        <f>"Average of Individual RDs="&amp;AVERAGE(I4:I13)</f>
        <v>Average of Individual RDs=0.234</v>
      </c>
      <c r="J14" s="50" t="str">
        <f>"Average of Individual RRs="&amp;ROUND(AVERAGE(J4:J13),2)</f>
        <v>Average of Individual RRs=2.98</v>
      </c>
      <c r="K14" s="51" t="str">
        <f>"Average of Individual ORs="&amp;ROUND(AVERAGE(K4:K13),2)</f>
        <v>Average of Individual ORs=11.05</v>
      </c>
    </row>
    <row r="15" spans="2:12">
      <c r="C15" t="str">
        <f>"A="&amp;SUM(C4:C13)</f>
        <v>A=4.65</v>
      </c>
      <c r="D15" t="str">
        <f>"B="&amp;SUM(D4:D13)</f>
        <v>B=5.35</v>
      </c>
      <c r="F15" t="str">
        <f>"C="&amp;SUM(F4:F13)</f>
        <v>C=2.31</v>
      </c>
      <c r="G15" t="str">
        <f>"D="&amp;SUM(G4:G13)</f>
        <v>D=7.69</v>
      </c>
      <c r="I15" s="49"/>
      <c r="J15" s="50"/>
      <c r="K15" s="51"/>
    </row>
    <row r="16" spans="2:12">
      <c r="I16" s="49"/>
      <c r="J16" s="50"/>
      <c r="K16" s="51"/>
    </row>
    <row r="17" spans="2:12">
      <c r="B17" s="37" t="s">
        <v>14</v>
      </c>
      <c r="C17" s="38"/>
      <c r="D17" s="38"/>
      <c r="E17" s="39"/>
    </row>
    <row r="18" spans="2:12" ht="15" thickBot="1">
      <c r="B18" s="5"/>
      <c r="C18" s="3" t="s">
        <v>8</v>
      </c>
      <c r="D18" s="2" t="s">
        <v>9</v>
      </c>
      <c r="E18" s="8"/>
    </row>
    <row r="19" spans="2:12">
      <c r="B19" s="11" t="s">
        <v>6</v>
      </c>
      <c r="C19" s="10">
        <f>SUM(C4:C13)</f>
        <v>4.6499999999999995</v>
      </c>
      <c r="D19" s="11">
        <f>SUM(D4:D13)</f>
        <v>5.3500000000000005</v>
      </c>
      <c r="E19" s="40">
        <v>10</v>
      </c>
      <c r="G19" s="34" t="s">
        <v>16</v>
      </c>
      <c r="H19" s="27"/>
      <c r="I19" s="27"/>
      <c r="J19" s="27"/>
      <c r="K19" s="27"/>
      <c r="L19" s="28"/>
    </row>
    <row r="20" spans="2:12">
      <c r="B20" s="2" t="s">
        <v>7</v>
      </c>
      <c r="C20" s="3">
        <f>SUM(F4:F13)</f>
        <v>2.3099999999999996</v>
      </c>
      <c r="D20" s="2">
        <f>SUM(G4:G13)</f>
        <v>7.6900000000000013</v>
      </c>
      <c r="E20" s="40">
        <v>10</v>
      </c>
      <c r="G20" s="35" t="s">
        <v>17</v>
      </c>
      <c r="H20" s="6"/>
      <c r="I20" s="6"/>
      <c r="J20" s="6"/>
      <c r="K20" s="6"/>
      <c r="L20" s="29"/>
    </row>
    <row r="21" spans="2:12">
      <c r="B21" s="5"/>
      <c r="C21" s="6">
        <v>10</v>
      </c>
      <c r="D21" s="6">
        <v>10</v>
      </c>
      <c r="E21" s="8"/>
      <c r="G21" s="35" t="s">
        <v>18</v>
      </c>
      <c r="H21" s="6"/>
      <c r="I21" s="6"/>
      <c r="J21" s="6"/>
      <c r="K21" s="6"/>
      <c r="L21" s="29"/>
    </row>
    <row r="22" spans="2:12">
      <c r="B22" s="5"/>
      <c r="C22" s="6"/>
      <c r="D22" s="6"/>
      <c r="E22" s="8"/>
      <c r="G22" s="35" t="s">
        <v>19</v>
      </c>
      <c r="H22" s="6"/>
      <c r="I22" s="6"/>
      <c r="J22" s="6"/>
      <c r="K22" s="6"/>
      <c r="L22" s="29"/>
    </row>
    <row r="23" spans="2:12" ht="15" thickBot="1">
      <c r="B23" s="41" t="str">
        <f>"RD="&amp;(C19/E19)-(C20/E20)</f>
        <v>RD=0.234</v>
      </c>
      <c r="C23" s="6"/>
      <c r="D23" s="6"/>
      <c r="E23" s="8"/>
      <c r="G23" s="36" t="s">
        <v>20</v>
      </c>
      <c r="H23" s="30"/>
      <c r="I23" s="30"/>
      <c r="J23" s="30"/>
      <c r="K23" s="30"/>
      <c r="L23" s="31"/>
    </row>
    <row r="24" spans="2:12">
      <c r="B24" s="42" t="str">
        <f>"RR="&amp;ROUND((C19/E19)/(C20/E20),2)</f>
        <v>RR=2.01</v>
      </c>
      <c r="C24" s="6"/>
      <c r="D24" s="6"/>
      <c r="E24" s="8"/>
    </row>
    <row r="25" spans="2:12">
      <c r="B25" s="44" t="str">
        <f>"OR=(A/C)/(B/D)= "&amp;ROUND((C19/C20)/(D19/D20),2)</f>
        <v>OR=(A/C)/(B/D)= 2.89</v>
      </c>
      <c r="C25" s="45"/>
      <c r="D25" s="9"/>
      <c r="E25" s="43"/>
    </row>
  </sheetData>
  <mergeCells count="7">
    <mergeCell ref="B25:C25"/>
    <mergeCell ref="C2:E2"/>
    <mergeCell ref="F2:H2"/>
    <mergeCell ref="I2:K2"/>
    <mergeCell ref="I14:I16"/>
    <mergeCell ref="J14:J16"/>
    <mergeCell ref="K14:K16"/>
  </mergeCells>
  <pageMargins left="0.7" right="0.7" top="0.75" bottom="0.75" header="0.3" footer="0.3"/>
  <pageSetup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5"/>
  <sheetViews>
    <sheetView zoomScale="125" zoomScaleNormal="125" zoomScalePageLayoutView="125" workbookViewId="0">
      <selection activeCell="H14" sqref="H14"/>
    </sheetView>
  </sheetViews>
  <sheetFormatPr baseColWidth="10" defaultColWidth="8.83203125" defaultRowHeight="14" x14ac:dyDescent="0"/>
  <cols>
    <col min="2" max="2" width="10" customWidth="1"/>
    <col min="3" max="5" width="13.33203125" customWidth="1"/>
    <col min="6" max="6" width="12.5" bestFit="1" customWidth="1"/>
    <col min="7" max="7" width="12.5" customWidth="1"/>
    <col min="8" max="8" width="13.5" bestFit="1" customWidth="1"/>
    <col min="9" max="11" width="14.6640625" customWidth="1"/>
    <col min="13" max="13" width="26.5" bestFit="1" customWidth="1"/>
  </cols>
  <sheetData>
    <row r="2" spans="2:13">
      <c r="B2" s="12"/>
      <c r="C2" s="46" t="s">
        <v>1</v>
      </c>
      <c r="D2" s="47"/>
      <c r="E2" s="48"/>
      <c r="F2" s="46" t="s">
        <v>2</v>
      </c>
      <c r="G2" s="47"/>
      <c r="H2" s="47"/>
      <c r="I2" s="46" t="s">
        <v>13</v>
      </c>
      <c r="J2" s="47"/>
      <c r="K2" s="47"/>
    </row>
    <row r="3" spans="2:13" ht="28">
      <c r="B3" s="13" t="s">
        <v>0</v>
      </c>
      <c r="C3" s="14" t="s">
        <v>3</v>
      </c>
      <c r="D3" s="15" t="s">
        <v>4</v>
      </c>
      <c r="E3" s="16" t="s">
        <v>5</v>
      </c>
      <c r="F3" s="14" t="s">
        <v>3</v>
      </c>
      <c r="G3" s="15" t="s">
        <v>4</v>
      </c>
      <c r="H3" s="17" t="s">
        <v>5</v>
      </c>
      <c r="I3" s="18" t="s">
        <v>10</v>
      </c>
      <c r="J3" s="25" t="s">
        <v>11</v>
      </c>
      <c r="K3" s="19" t="s">
        <v>12</v>
      </c>
    </row>
    <row r="4" spans="2:13">
      <c r="B4" s="1">
        <v>1</v>
      </c>
      <c r="C4" s="2">
        <v>0.5</v>
      </c>
      <c r="D4" s="3">
        <f>1-C4</f>
        <v>0.5</v>
      </c>
      <c r="E4" s="32">
        <f t="shared" ref="E4:E13" si="0">C4/(1-C4)</f>
        <v>1</v>
      </c>
      <c r="F4" s="2">
        <v>0.25</v>
      </c>
      <c r="G4" s="3">
        <f>1-F4</f>
        <v>0.75</v>
      </c>
      <c r="H4" s="21">
        <f>F4/(1-F4)</f>
        <v>0.33333333333333331</v>
      </c>
      <c r="I4" s="20">
        <f>C4-F4</f>
        <v>0.25</v>
      </c>
      <c r="J4" s="26">
        <f>C4/F4</f>
        <v>2</v>
      </c>
      <c r="K4" s="21">
        <f>E4/H4</f>
        <v>3</v>
      </c>
    </row>
    <row r="5" spans="2:13">
      <c r="B5" s="1">
        <v>2</v>
      </c>
      <c r="C5" s="2">
        <v>0.11</v>
      </c>
      <c r="D5" s="3">
        <f t="shared" ref="D5:D13" si="1">1-C5</f>
        <v>0.89</v>
      </c>
      <c r="E5" s="32">
        <f t="shared" si="0"/>
        <v>0.12359550561797752</v>
      </c>
      <c r="F5" s="2">
        <v>5.5E-2</v>
      </c>
      <c r="G5" s="3">
        <f t="shared" ref="G5:G13" si="2">1-F5</f>
        <v>0.94499999999999995</v>
      </c>
      <c r="H5" s="21">
        <f t="shared" ref="H5:H13" si="3">F5/(1-F5)</f>
        <v>5.8201058201058205E-2</v>
      </c>
      <c r="I5" s="20">
        <f t="shared" ref="I5:I13" si="4">C5-F5</f>
        <v>5.5E-2</v>
      </c>
      <c r="J5" s="26">
        <f t="shared" ref="J5:J13" si="5">C5/F5</f>
        <v>2</v>
      </c>
      <c r="K5" s="21">
        <f t="shared" ref="K5:K13" si="6">E5/H5</f>
        <v>2.1235955056179772</v>
      </c>
      <c r="M5" s="22" t="str">
        <f>"RD of Average Risks: "&amp;AVERAGE(C4:C13)-AVERAGE(F4:F13)</f>
        <v>RD of Average Risks: 0.2505</v>
      </c>
    </row>
    <row r="6" spans="2:13">
      <c r="B6" s="1">
        <v>3</v>
      </c>
      <c r="C6" s="2">
        <v>0.7</v>
      </c>
      <c r="D6" s="3">
        <f t="shared" si="1"/>
        <v>0.30000000000000004</v>
      </c>
      <c r="E6" s="32">
        <f t="shared" si="0"/>
        <v>2.333333333333333</v>
      </c>
      <c r="F6" s="2">
        <v>0.35</v>
      </c>
      <c r="G6" s="3">
        <f t="shared" si="2"/>
        <v>0.65</v>
      </c>
      <c r="H6" s="21">
        <f t="shared" si="3"/>
        <v>0.53846153846153844</v>
      </c>
      <c r="I6" s="20">
        <f t="shared" si="4"/>
        <v>0.35</v>
      </c>
      <c r="J6" s="26">
        <f t="shared" si="5"/>
        <v>2</v>
      </c>
      <c r="K6" s="21">
        <f t="shared" si="6"/>
        <v>4.333333333333333</v>
      </c>
      <c r="M6" s="23" t="str">
        <f>"RR of Average Risks: "&amp;ROUND(AVERAGE(C4:C13)/AVERAGE(F4:F13),2)</f>
        <v>RR of Average Risks: 2</v>
      </c>
    </row>
    <row r="7" spans="2:13">
      <c r="B7" s="1">
        <v>4</v>
      </c>
      <c r="C7" s="2">
        <v>0.8</v>
      </c>
      <c r="D7" s="3">
        <f t="shared" si="1"/>
        <v>0.19999999999999996</v>
      </c>
      <c r="E7" s="32">
        <f t="shared" si="0"/>
        <v>4.0000000000000009</v>
      </c>
      <c r="F7" s="2">
        <v>0.4</v>
      </c>
      <c r="G7" s="3">
        <f t="shared" si="2"/>
        <v>0.6</v>
      </c>
      <c r="H7" s="21">
        <f t="shared" si="3"/>
        <v>0.66666666666666674</v>
      </c>
      <c r="I7" s="20">
        <f t="shared" si="4"/>
        <v>0.4</v>
      </c>
      <c r="J7" s="26">
        <f t="shared" si="5"/>
        <v>2</v>
      </c>
      <c r="K7" s="21">
        <f t="shared" si="6"/>
        <v>6.0000000000000009</v>
      </c>
      <c r="M7" s="24" t="str">
        <f>"OR using Average Odds: "&amp;ROUND(AVERAGE(E4:E13)/AVERAGE(H4:H13),2)</f>
        <v>OR using Average Odds: 5.87</v>
      </c>
    </row>
    <row r="8" spans="2:13">
      <c r="B8" s="1">
        <v>5</v>
      </c>
      <c r="C8" s="2">
        <v>0.9</v>
      </c>
      <c r="D8" s="3">
        <f t="shared" si="1"/>
        <v>9.9999999999999978E-2</v>
      </c>
      <c r="E8" s="32">
        <f t="shared" si="0"/>
        <v>9.0000000000000018</v>
      </c>
      <c r="F8" s="2">
        <v>0.45</v>
      </c>
      <c r="G8" s="3">
        <f t="shared" si="2"/>
        <v>0.55000000000000004</v>
      </c>
      <c r="H8" s="21">
        <f t="shared" si="3"/>
        <v>0.81818181818181812</v>
      </c>
      <c r="I8" s="20">
        <f t="shared" si="4"/>
        <v>0.45</v>
      </c>
      <c r="J8" s="26">
        <f t="shared" si="5"/>
        <v>2</v>
      </c>
      <c r="K8" s="21">
        <f t="shared" si="6"/>
        <v>11.000000000000004</v>
      </c>
      <c r="M8" s="24" t="str">
        <f>"OR using Average Risks: "&amp;ROUND((AVERAGE(C4:C13)/AVERAGE(D4:D13))/(AVERAGE(F4:F13)/AVERAGE(G4:G13)),2)</f>
        <v>OR using Average Risks: 3</v>
      </c>
    </row>
    <row r="9" spans="2:13">
      <c r="B9" s="1">
        <v>6</v>
      </c>
      <c r="C9" s="2">
        <v>0.5</v>
      </c>
      <c r="D9" s="3">
        <f t="shared" si="1"/>
        <v>0.5</v>
      </c>
      <c r="E9" s="32">
        <f t="shared" si="0"/>
        <v>1</v>
      </c>
      <c r="F9" s="2">
        <v>0.25</v>
      </c>
      <c r="G9" s="3">
        <f t="shared" si="2"/>
        <v>0.75</v>
      </c>
      <c r="H9" s="21">
        <f t="shared" si="3"/>
        <v>0.33333333333333331</v>
      </c>
      <c r="I9" s="20">
        <f t="shared" si="4"/>
        <v>0.25</v>
      </c>
      <c r="J9" s="26">
        <f t="shared" si="5"/>
        <v>2</v>
      </c>
      <c r="K9" s="21">
        <f t="shared" si="6"/>
        <v>3</v>
      </c>
    </row>
    <row r="10" spans="2:13">
      <c r="B10" s="1">
        <v>7</v>
      </c>
      <c r="C10" s="2">
        <v>0.8</v>
      </c>
      <c r="D10" s="3">
        <f t="shared" si="1"/>
        <v>0.19999999999999996</v>
      </c>
      <c r="E10" s="32">
        <f t="shared" si="0"/>
        <v>4.0000000000000009</v>
      </c>
      <c r="F10" s="2">
        <v>0.4</v>
      </c>
      <c r="G10" s="3">
        <f t="shared" si="2"/>
        <v>0.6</v>
      </c>
      <c r="H10" s="21">
        <f t="shared" si="3"/>
        <v>0.66666666666666674</v>
      </c>
      <c r="I10" s="20">
        <f t="shared" si="4"/>
        <v>0.4</v>
      </c>
      <c r="J10" s="26">
        <f t="shared" si="5"/>
        <v>2</v>
      </c>
      <c r="K10" s="21">
        <f t="shared" si="6"/>
        <v>6.0000000000000009</v>
      </c>
    </row>
    <row r="11" spans="2:13">
      <c r="B11" s="1">
        <v>8</v>
      </c>
      <c r="C11" s="2">
        <v>0.2</v>
      </c>
      <c r="D11" s="3">
        <f t="shared" si="1"/>
        <v>0.8</v>
      </c>
      <c r="E11" s="32">
        <f t="shared" si="0"/>
        <v>0.25</v>
      </c>
      <c r="F11" s="2">
        <v>0.1</v>
      </c>
      <c r="G11" s="3">
        <f t="shared" si="2"/>
        <v>0.9</v>
      </c>
      <c r="H11" s="21">
        <f t="shared" si="3"/>
        <v>0.11111111111111112</v>
      </c>
      <c r="I11" s="20">
        <f t="shared" si="4"/>
        <v>0.1</v>
      </c>
      <c r="J11" s="26">
        <f t="shared" si="5"/>
        <v>2</v>
      </c>
      <c r="K11" s="21">
        <f t="shared" si="6"/>
        <v>2.25</v>
      </c>
    </row>
    <row r="12" spans="2:13">
      <c r="B12" s="1">
        <v>9</v>
      </c>
      <c r="C12" s="2">
        <v>0.2</v>
      </c>
      <c r="D12" s="3">
        <f t="shared" si="1"/>
        <v>0.8</v>
      </c>
      <c r="E12" s="32">
        <f t="shared" si="0"/>
        <v>0.25</v>
      </c>
      <c r="F12" s="2">
        <v>0.1</v>
      </c>
      <c r="G12" s="3">
        <f t="shared" si="2"/>
        <v>0.9</v>
      </c>
      <c r="H12" s="21">
        <f t="shared" si="3"/>
        <v>0.11111111111111112</v>
      </c>
      <c r="I12" s="20">
        <f t="shared" si="4"/>
        <v>0.1</v>
      </c>
      <c r="J12" s="26">
        <f t="shared" si="5"/>
        <v>2</v>
      </c>
      <c r="K12" s="21">
        <f t="shared" si="6"/>
        <v>2.25</v>
      </c>
    </row>
    <row r="13" spans="2:13">
      <c r="B13" s="1">
        <v>10</v>
      </c>
      <c r="C13" s="2">
        <v>0.3</v>
      </c>
      <c r="D13" s="3">
        <f t="shared" si="1"/>
        <v>0.7</v>
      </c>
      <c r="E13" s="32">
        <f t="shared" si="0"/>
        <v>0.4285714285714286</v>
      </c>
      <c r="F13" s="2">
        <v>0.15</v>
      </c>
      <c r="G13" s="3">
        <f t="shared" si="2"/>
        <v>0.85</v>
      </c>
      <c r="H13" s="21">
        <f t="shared" si="3"/>
        <v>0.17647058823529413</v>
      </c>
      <c r="I13" s="20">
        <f t="shared" si="4"/>
        <v>0.15</v>
      </c>
      <c r="J13" s="26">
        <f t="shared" si="5"/>
        <v>2</v>
      </c>
      <c r="K13" s="21">
        <f t="shared" si="6"/>
        <v>2.4285714285714284</v>
      </c>
    </row>
    <row r="14" spans="2:13" ht="15" customHeight="1">
      <c r="C14" s="5" t="str">
        <f>"Mean="&amp;AVERAGE(C4:C13)</f>
        <v>Mean=0.501</v>
      </c>
      <c r="D14" s="6"/>
      <c r="E14" s="8" t="str">
        <f>"Mean="&amp;ROUND(AVERAGE(E4:E13),2)</f>
        <v>Mean=2.24</v>
      </c>
      <c r="F14" s="5" t="str">
        <f>"Mean="&amp;AVERAGE(F4:F13)</f>
        <v>Mean=0.2505</v>
      </c>
      <c r="G14" s="6"/>
      <c r="H14" s="8" t="str">
        <f>"Mean="&amp;ROUND(AVERAGE(H4:H13),2)</f>
        <v>Mean=0.38</v>
      </c>
      <c r="I14" s="49" t="str">
        <f>"Average of Individual RDs="&amp;AVERAGE(I4:I13)</f>
        <v>Average of Individual RDs=0.2505</v>
      </c>
      <c r="J14" s="50" t="str">
        <f>"Average of Individual RRs="&amp;ROUND(AVERAGE(J4:J13),2)</f>
        <v>Average of Individual RRs=2</v>
      </c>
      <c r="K14" s="51" t="str">
        <f>"Average of Individual ORs="&amp;ROUND(AVERAGE(K4:K13),2)</f>
        <v>Average of Individual ORs=4.24</v>
      </c>
    </row>
    <row r="15" spans="2:13">
      <c r="C15" t="str">
        <f>"A="&amp;SUM(C4:C13)</f>
        <v>A=5.01</v>
      </c>
      <c r="D15" t="str">
        <f>"B="&amp;SUM(D4:D13)</f>
        <v>B=4.99</v>
      </c>
      <c r="F15" t="str">
        <f>"C="&amp;SUM(F4:F13)</f>
        <v>C=2.505</v>
      </c>
      <c r="G15" t="str">
        <f>"D="&amp;SUM(G4:G13)</f>
        <v>D=7.495</v>
      </c>
      <c r="I15" s="49"/>
      <c r="J15" s="50"/>
      <c r="K15" s="51"/>
    </row>
    <row r="16" spans="2:13">
      <c r="I16" s="49"/>
      <c r="J16" s="50"/>
      <c r="K16" s="51"/>
    </row>
    <row r="17" spans="2:12">
      <c r="B17" s="37" t="s">
        <v>14</v>
      </c>
      <c r="C17" s="38"/>
      <c r="D17" s="38"/>
      <c r="E17" s="39"/>
    </row>
    <row r="18" spans="2:12" ht="15" thickBot="1">
      <c r="B18" s="5"/>
      <c r="C18" s="3" t="s">
        <v>8</v>
      </c>
      <c r="D18" s="2" t="s">
        <v>9</v>
      </c>
      <c r="E18" s="8"/>
    </row>
    <row r="19" spans="2:12" ht="15" customHeight="1">
      <c r="B19" s="11" t="s">
        <v>6</v>
      </c>
      <c r="C19" s="10">
        <f>SUM(C4:C13)</f>
        <v>5.0100000000000007</v>
      </c>
      <c r="D19" s="11">
        <f>SUM(D4:D13)</f>
        <v>4.99</v>
      </c>
      <c r="E19" s="40">
        <v>10</v>
      </c>
      <c r="G19" s="52" t="s">
        <v>15</v>
      </c>
      <c r="H19" s="53"/>
      <c r="I19" s="53"/>
      <c r="J19" s="53"/>
      <c r="K19" s="53"/>
      <c r="L19" s="54"/>
    </row>
    <row r="20" spans="2:12" ht="15" thickBot="1">
      <c r="B20" s="2" t="s">
        <v>7</v>
      </c>
      <c r="C20" s="3">
        <f>SUM(F4:F13)</f>
        <v>2.5050000000000003</v>
      </c>
      <c r="D20" s="2">
        <f>SUM(G4:G13)</f>
        <v>7.4950000000000001</v>
      </c>
      <c r="E20" s="40">
        <v>10</v>
      </c>
      <c r="G20" s="55"/>
      <c r="H20" s="56"/>
      <c r="I20" s="56"/>
      <c r="J20" s="56"/>
      <c r="K20" s="56"/>
      <c r="L20" s="57"/>
    </row>
    <row r="21" spans="2:12">
      <c r="B21" s="5"/>
      <c r="C21" s="6">
        <v>10</v>
      </c>
      <c r="D21" s="6">
        <v>10</v>
      </c>
      <c r="E21" s="8"/>
    </row>
    <row r="22" spans="2:12">
      <c r="B22" s="5"/>
      <c r="C22" s="6"/>
      <c r="D22" s="6"/>
      <c r="E22" s="8"/>
    </row>
    <row r="23" spans="2:12">
      <c r="B23" s="41" t="str">
        <f>"RD="&amp;(C19/E19)-(C20/E20)</f>
        <v>RD=0.2505</v>
      </c>
      <c r="C23" s="6"/>
      <c r="D23" s="6"/>
      <c r="E23" s="8"/>
    </row>
    <row r="24" spans="2:12">
      <c r="B24" s="42" t="str">
        <f>"RR="&amp;ROUND((C19/E19)/(C20/E20),2)</f>
        <v>RR=2</v>
      </c>
      <c r="C24" s="6"/>
      <c r="D24" s="6"/>
      <c r="E24" s="8"/>
    </row>
    <row r="25" spans="2:12">
      <c r="B25" s="44" t="str">
        <f>"OR=(A/C)/(B/D)= "&amp;ROUND((C19/C20)/(D19/D20),2)</f>
        <v>OR=(A/C)/(B/D)= 3</v>
      </c>
      <c r="C25" s="45"/>
      <c r="D25" s="9"/>
      <c r="E25" s="43"/>
    </row>
  </sheetData>
  <mergeCells count="8">
    <mergeCell ref="B25:C25"/>
    <mergeCell ref="G19:L20"/>
    <mergeCell ref="C2:E2"/>
    <mergeCell ref="F2:H2"/>
    <mergeCell ref="I2:K2"/>
    <mergeCell ref="I14:I16"/>
    <mergeCell ref="J14:J16"/>
    <mergeCell ref="K14:K16"/>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5"/>
  <sheetViews>
    <sheetView zoomScale="125" zoomScaleNormal="125" zoomScalePageLayoutView="125" workbookViewId="0">
      <selection activeCell="G19" sqref="G19:L21"/>
    </sheetView>
  </sheetViews>
  <sheetFormatPr baseColWidth="10" defaultColWidth="8.83203125" defaultRowHeight="14" x14ac:dyDescent="0"/>
  <cols>
    <col min="2" max="2" width="10" customWidth="1"/>
    <col min="3" max="5" width="13.33203125" customWidth="1"/>
    <col min="6" max="6" width="12.5" bestFit="1" customWidth="1"/>
    <col min="7" max="7" width="12.5" customWidth="1"/>
    <col min="8" max="8" width="15.83203125" customWidth="1"/>
    <col min="9" max="11" width="14.6640625" customWidth="1"/>
    <col min="13" max="13" width="26.5" bestFit="1" customWidth="1"/>
  </cols>
  <sheetData>
    <row r="2" spans="2:13">
      <c r="B2" s="12"/>
      <c r="C2" s="46" t="s">
        <v>1</v>
      </c>
      <c r="D2" s="47"/>
      <c r="E2" s="48"/>
      <c r="F2" s="46" t="s">
        <v>2</v>
      </c>
      <c r="G2" s="47"/>
      <c r="H2" s="47"/>
      <c r="I2" s="46" t="s">
        <v>13</v>
      </c>
      <c r="J2" s="47"/>
      <c r="K2" s="47"/>
    </row>
    <row r="3" spans="2:13" ht="28">
      <c r="B3" s="13" t="s">
        <v>0</v>
      </c>
      <c r="C3" s="14" t="s">
        <v>3</v>
      </c>
      <c r="D3" s="15" t="s">
        <v>4</v>
      </c>
      <c r="E3" s="16" t="s">
        <v>5</v>
      </c>
      <c r="F3" s="14" t="s">
        <v>3</v>
      </c>
      <c r="G3" s="15" t="s">
        <v>4</v>
      </c>
      <c r="H3" s="17" t="s">
        <v>5</v>
      </c>
      <c r="I3" s="18" t="s">
        <v>10</v>
      </c>
      <c r="J3" s="19" t="s">
        <v>11</v>
      </c>
      <c r="K3" s="25" t="s">
        <v>12</v>
      </c>
    </row>
    <row r="4" spans="2:13">
      <c r="B4" s="1">
        <v>1</v>
      </c>
      <c r="C4" s="2">
        <v>3.5000000000000003E-2</v>
      </c>
      <c r="D4" s="3">
        <f>1-C4</f>
        <v>0.96499999999999997</v>
      </c>
      <c r="E4" s="32">
        <f t="shared" ref="E4:E13" si="0">C4/(1-C4)</f>
        <v>3.6269430051813475E-2</v>
      </c>
      <c r="F4" s="2">
        <v>6.0000000000000001E-3</v>
      </c>
      <c r="G4" s="3">
        <f>1-F4</f>
        <v>0.99399999999999999</v>
      </c>
      <c r="H4" s="21">
        <f>F4/(1-F4)</f>
        <v>6.0362173038229381E-3</v>
      </c>
      <c r="I4" s="20">
        <f>C4-F4</f>
        <v>2.9000000000000005E-2</v>
      </c>
      <c r="J4" s="33">
        <f>C4/F4</f>
        <v>5.8333333333333339</v>
      </c>
      <c r="K4" s="26">
        <f>(C4/D4)/(F4/G4)</f>
        <v>6.0086355785837648</v>
      </c>
    </row>
    <row r="5" spans="2:13">
      <c r="B5" s="1">
        <v>2</v>
      </c>
      <c r="C5" s="2">
        <v>3.5000000000000003E-2</v>
      </c>
      <c r="D5" s="3">
        <f t="shared" ref="D5:D13" si="1">1-C5</f>
        <v>0.96499999999999997</v>
      </c>
      <c r="E5" s="32">
        <f t="shared" si="0"/>
        <v>3.6269430051813475E-2</v>
      </c>
      <c r="F5" s="2">
        <v>6.0000000000000001E-3</v>
      </c>
      <c r="G5" s="3">
        <f t="shared" ref="G5:G13" si="2">1-F5</f>
        <v>0.99399999999999999</v>
      </c>
      <c r="H5" s="21">
        <f t="shared" ref="H5:H13" si="3">F5/(1-F5)</f>
        <v>6.0362173038229381E-3</v>
      </c>
      <c r="I5" s="20">
        <f t="shared" ref="I5:I13" si="4">C5-F5</f>
        <v>2.9000000000000005E-2</v>
      </c>
      <c r="J5" s="33">
        <f t="shared" ref="J5:J13" si="5">C5/F5</f>
        <v>5.8333333333333339</v>
      </c>
      <c r="K5" s="26">
        <f t="shared" ref="K5:K12" si="6">(C5/D5)/(F5/G5)</f>
        <v>6.0086355785837648</v>
      </c>
      <c r="M5" s="22" t="str">
        <f>"RD of Average Risks: "&amp;AVERAGE(C4:C13)-AVERAGE(F4:F13)</f>
        <v>RD of Average Risks: 0.0661</v>
      </c>
    </row>
    <row r="6" spans="2:13">
      <c r="B6" s="1">
        <v>3</v>
      </c>
      <c r="C6" s="2">
        <v>3.5000000000000003E-2</v>
      </c>
      <c r="D6" s="3">
        <f t="shared" si="1"/>
        <v>0.96499999999999997</v>
      </c>
      <c r="E6" s="32">
        <f t="shared" si="0"/>
        <v>3.6269430051813475E-2</v>
      </c>
      <c r="F6" s="2">
        <v>6.0000000000000001E-3</v>
      </c>
      <c r="G6" s="3">
        <f t="shared" si="2"/>
        <v>0.99399999999999999</v>
      </c>
      <c r="H6" s="21">
        <f t="shared" si="3"/>
        <v>6.0362173038229381E-3</v>
      </c>
      <c r="I6" s="20">
        <f t="shared" si="4"/>
        <v>2.9000000000000005E-2</v>
      </c>
      <c r="J6" s="33">
        <f t="shared" si="5"/>
        <v>5.8333333333333339</v>
      </c>
      <c r="K6" s="26">
        <f t="shared" si="6"/>
        <v>6.0086355785837648</v>
      </c>
      <c r="M6" s="23" t="str">
        <f>"RR of Average Risks: "&amp;ROUND(AVERAGE(C4:C13)/AVERAGE(F4:F13),2)</f>
        <v>RR of Average Risks: 3.6</v>
      </c>
    </row>
    <row r="7" spans="2:13">
      <c r="B7" s="1">
        <v>4</v>
      </c>
      <c r="C7" s="2">
        <v>3.5000000000000003E-2</v>
      </c>
      <c r="D7" s="3">
        <f t="shared" si="1"/>
        <v>0.96499999999999997</v>
      </c>
      <c r="E7" s="32">
        <f t="shared" si="0"/>
        <v>3.6269430051813475E-2</v>
      </c>
      <c r="F7" s="2">
        <v>6.0000000000000001E-3</v>
      </c>
      <c r="G7" s="3">
        <f t="shared" si="2"/>
        <v>0.99399999999999999</v>
      </c>
      <c r="H7" s="21">
        <f t="shared" si="3"/>
        <v>6.0362173038229381E-3</v>
      </c>
      <c r="I7" s="20">
        <f t="shared" si="4"/>
        <v>2.9000000000000005E-2</v>
      </c>
      <c r="J7" s="33">
        <f t="shared" si="5"/>
        <v>5.8333333333333339</v>
      </c>
      <c r="K7" s="26">
        <f t="shared" si="6"/>
        <v>6.0086355785837648</v>
      </c>
      <c r="M7" s="24" t="str">
        <f>"OR using Average Odds: "&amp;ROUND(AVERAGE(E4:E13)/AVERAGE(H4:H13),2)</f>
        <v>OR using Average Odds: 6</v>
      </c>
    </row>
    <row r="8" spans="2:13">
      <c r="B8" s="1">
        <v>5</v>
      </c>
      <c r="C8" s="2">
        <v>3.5000000000000003E-2</v>
      </c>
      <c r="D8" s="3">
        <f t="shared" si="1"/>
        <v>0.96499999999999997</v>
      </c>
      <c r="E8" s="32">
        <f t="shared" si="0"/>
        <v>3.6269430051813475E-2</v>
      </c>
      <c r="F8" s="2">
        <v>6.0000000000000001E-3</v>
      </c>
      <c r="G8" s="3">
        <f t="shared" si="2"/>
        <v>0.99399999999999999</v>
      </c>
      <c r="H8" s="21">
        <f t="shared" si="3"/>
        <v>6.0362173038229381E-3</v>
      </c>
      <c r="I8" s="20">
        <f t="shared" si="4"/>
        <v>2.9000000000000005E-2</v>
      </c>
      <c r="J8" s="33">
        <f t="shared" si="5"/>
        <v>5.8333333333333339</v>
      </c>
      <c r="K8" s="26">
        <f t="shared" si="6"/>
        <v>6.0086355785837648</v>
      </c>
      <c r="M8" s="24" t="str">
        <f>"OR using Average Risks: "&amp;ROUND((AVERAGE(C4:C13)/AVERAGE(D4:D13))/(AVERAGE(F4:F13)/AVERAGE(G4:G13)),2)</f>
        <v>OR using Average Risks: 3.86</v>
      </c>
    </row>
    <row r="9" spans="2:13">
      <c r="B9" s="1">
        <v>6</v>
      </c>
      <c r="C9" s="2">
        <v>3.5000000000000003E-2</v>
      </c>
      <c r="D9" s="3">
        <f t="shared" si="1"/>
        <v>0.96499999999999997</v>
      </c>
      <c r="E9" s="32">
        <f t="shared" si="0"/>
        <v>3.6269430051813475E-2</v>
      </c>
      <c r="F9" s="2">
        <v>6.0000000000000001E-3</v>
      </c>
      <c r="G9" s="3">
        <f t="shared" si="2"/>
        <v>0.99399999999999999</v>
      </c>
      <c r="H9" s="21">
        <f t="shared" si="3"/>
        <v>6.0362173038229381E-3</v>
      </c>
      <c r="I9" s="20">
        <f t="shared" si="4"/>
        <v>2.9000000000000005E-2</v>
      </c>
      <c r="J9" s="33">
        <f t="shared" si="5"/>
        <v>5.8333333333333339</v>
      </c>
      <c r="K9" s="26">
        <f t="shared" si="6"/>
        <v>6.0086355785837648</v>
      </c>
    </row>
    <row r="10" spans="2:13">
      <c r="B10" s="1">
        <v>7</v>
      </c>
      <c r="C10" s="2">
        <v>3.5000000000000003E-2</v>
      </c>
      <c r="D10" s="3">
        <f t="shared" si="1"/>
        <v>0.96499999999999997</v>
      </c>
      <c r="E10" s="32">
        <f t="shared" si="0"/>
        <v>3.6269430051813475E-2</v>
      </c>
      <c r="F10" s="2">
        <v>6.0000000000000001E-3</v>
      </c>
      <c r="G10" s="3">
        <f t="shared" si="2"/>
        <v>0.99399999999999999</v>
      </c>
      <c r="H10" s="21">
        <f t="shared" si="3"/>
        <v>6.0362173038229381E-3</v>
      </c>
      <c r="I10" s="20">
        <f t="shared" si="4"/>
        <v>2.9000000000000005E-2</v>
      </c>
      <c r="J10" s="33">
        <f t="shared" si="5"/>
        <v>5.8333333333333339</v>
      </c>
      <c r="K10" s="26">
        <f t="shared" si="6"/>
        <v>6.0086355785837648</v>
      </c>
    </row>
    <row r="11" spans="2:13">
      <c r="B11" s="1">
        <v>8</v>
      </c>
      <c r="C11" s="2">
        <v>3.5000000000000003E-2</v>
      </c>
      <c r="D11" s="3">
        <f t="shared" si="1"/>
        <v>0.96499999999999997</v>
      </c>
      <c r="E11" s="32">
        <f t="shared" si="0"/>
        <v>3.6269430051813475E-2</v>
      </c>
      <c r="F11" s="2">
        <v>6.0000000000000001E-3</v>
      </c>
      <c r="G11" s="3">
        <f t="shared" si="2"/>
        <v>0.99399999999999999</v>
      </c>
      <c r="H11" s="21">
        <f t="shared" si="3"/>
        <v>6.0362173038229381E-3</v>
      </c>
      <c r="I11" s="20">
        <f t="shared" si="4"/>
        <v>2.9000000000000005E-2</v>
      </c>
      <c r="J11" s="33">
        <f t="shared" si="5"/>
        <v>5.8333333333333339</v>
      </c>
      <c r="K11" s="26">
        <f t="shared" si="6"/>
        <v>6.0086355785837648</v>
      </c>
    </row>
    <row r="12" spans="2:13">
      <c r="B12" s="1">
        <v>9</v>
      </c>
      <c r="C12" s="2">
        <v>3.5000000000000003E-2</v>
      </c>
      <c r="D12" s="3">
        <f t="shared" si="1"/>
        <v>0.96499999999999997</v>
      </c>
      <c r="E12" s="32">
        <f t="shared" si="0"/>
        <v>3.6269430051813475E-2</v>
      </c>
      <c r="F12" s="2">
        <v>6.0000000000000001E-3</v>
      </c>
      <c r="G12" s="3">
        <f t="shared" si="2"/>
        <v>0.99399999999999999</v>
      </c>
      <c r="H12" s="21">
        <f t="shared" si="3"/>
        <v>6.0362173038229381E-3</v>
      </c>
      <c r="I12" s="20">
        <f t="shared" si="4"/>
        <v>2.9000000000000005E-2</v>
      </c>
      <c r="J12" s="33">
        <f t="shared" si="5"/>
        <v>5.8333333333333339</v>
      </c>
      <c r="K12" s="26">
        <f t="shared" si="6"/>
        <v>6.0086355785837648</v>
      </c>
    </row>
    <row r="13" spans="2:13">
      <c r="B13" s="1">
        <v>10</v>
      </c>
      <c r="C13" s="2">
        <v>0.6</v>
      </c>
      <c r="D13" s="3">
        <f t="shared" si="1"/>
        <v>0.4</v>
      </c>
      <c r="E13" s="32">
        <f t="shared" si="0"/>
        <v>1.4999999999999998</v>
      </c>
      <c r="F13" s="2">
        <v>0.2</v>
      </c>
      <c r="G13" s="3">
        <f t="shared" si="2"/>
        <v>0.8</v>
      </c>
      <c r="H13" s="21">
        <f t="shared" si="3"/>
        <v>0.25</v>
      </c>
      <c r="I13" s="20">
        <f t="shared" si="4"/>
        <v>0.39999999999999997</v>
      </c>
      <c r="J13" s="33">
        <f t="shared" si="5"/>
        <v>2.9999999999999996</v>
      </c>
      <c r="K13" s="26">
        <f>(C13/D13)/(F13/G13)</f>
        <v>5.9999999999999991</v>
      </c>
    </row>
    <row r="14" spans="2:13" ht="15" customHeight="1">
      <c r="C14" s="5" t="str">
        <f>"Mean="&amp;AVERAGE(C4:C13)</f>
        <v>Mean=0.0915</v>
      </c>
      <c r="D14" s="6"/>
      <c r="E14" s="8" t="str">
        <f>"Mean="&amp;ROUND(AVERAGE(E4:E13),2)</f>
        <v>Mean=0.18</v>
      </c>
      <c r="F14" s="5" t="str">
        <f>"Mean="&amp;AVERAGE(F4:F13)</f>
        <v>Mean=0.0254</v>
      </c>
      <c r="G14" s="6"/>
      <c r="H14" s="8" t="str">
        <f>"Mean="&amp;ROUND(AVERAGE(H4:H13),2)</f>
        <v>Mean=0.03</v>
      </c>
      <c r="I14" s="49" t="str">
        <f>"Average of Individual RDs="&amp;AVERAGE(I4:I13)</f>
        <v>Average of Individual RDs=0.0661</v>
      </c>
      <c r="J14" s="50" t="str">
        <f>"Average of Individual RRs="&amp;ROUND(AVERAGE(J4:J13),2)</f>
        <v>Average of Individual RRs=5.55</v>
      </c>
      <c r="K14" s="51" t="str">
        <f>"Average of Individual ORs="&amp;ROUND(AVERAGE(K4:K13),2)</f>
        <v>Average of Individual ORs=6.01</v>
      </c>
    </row>
    <row r="15" spans="2:13">
      <c r="C15" t="str">
        <f>"A="&amp;SUM(C4:C13)</f>
        <v>A=0.915</v>
      </c>
      <c r="D15" t="str">
        <f>"B="&amp;SUM(D4:D13)</f>
        <v>B=9.085</v>
      </c>
      <c r="F15" t="str">
        <f>"C="&amp;SUM(F4:F13)</f>
        <v>C=0.254</v>
      </c>
      <c r="G15" t="str">
        <f>"D="&amp;SUM(G4:G13)</f>
        <v>D=9.746</v>
      </c>
      <c r="I15" s="49"/>
      <c r="J15" s="50"/>
      <c r="K15" s="51"/>
    </row>
    <row r="16" spans="2:13">
      <c r="I16" s="49"/>
      <c r="J16" s="50"/>
      <c r="K16" s="51"/>
    </row>
    <row r="17" spans="2:12">
      <c r="B17" s="37" t="s">
        <v>14</v>
      </c>
      <c r="C17" s="38"/>
      <c r="D17" s="38"/>
      <c r="E17" s="39"/>
    </row>
    <row r="18" spans="2:12" ht="15" thickBot="1">
      <c r="B18" s="5"/>
      <c r="C18" s="3" t="s">
        <v>8</v>
      </c>
      <c r="D18" s="2" t="s">
        <v>9</v>
      </c>
      <c r="E18" s="8"/>
    </row>
    <row r="19" spans="2:12" ht="15" customHeight="1">
      <c r="B19" s="11" t="s">
        <v>6</v>
      </c>
      <c r="C19" s="10">
        <f>SUM(C4:C13)</f>
        <v>0.91500000000000004</v>
      </c>
      <c r="D19" s="11">
        <f>SUM(D4:D13)</f>
        <v>9.0850000000000009</v>
      </c>
      <c r="E19" s="40">
        <v>10</v>
      </c>
      <c r="G19" s="52" t="s">
        <v>21</v>
      </c>
      <c r="H19" s="53"/>
      <c r="I19" s="53"/>
      <c r="J19" s="53"/>
      <c r="K19" s="53"/>
      <c r="L19" s="54"/>
    </row>
    <row r="20" spans="2:12">
      <c r="B20" s="2" t="s">
        <v>7</v>
      </c>
      <c r="C20" s="3">
        <f>SUM(F4:F13)</f>
        <v>0.254</v>
      </c>
      <c r="D20" s="2">
        <f>SUM(G4:G13)</f>
        <v>9.7460000000000004</v>
      </c>
      <c r="E20" s="40">
        <v>10</v>
      </c>
      <c r="G20" s="58"/>
      <c r="H20" s="59"/>
      <c r="I20" s="59"/>
      <c r="J20" s="59"/>
      <c r="K20" s="59"/>
      <c r="L20" s="60"/>
    </row>
    <row r="21" spans="2:12" ht="15" thickBot="1">
      <c r="B21" s="5"/>
      <c r="C21" s="6">
        <v>10</v>
      </c>
      <c r="D21" s="6">
        <v>10</v>
      </c>
      <c r="E21" s="8"/>
      <c r="G21" s="55"/>
      <c r="H21" s="56"/>
      <c r="I21" s="56"/>
      <c r="J21" s="56"/>
      <c r="K21" s="56"/>
      <c r="L21" s="57"/>
    </row>
    <row r="22" spans="2:12">
      <c r="B22" s="5"/>
      <c r="C22" s="6"/>
      <c r="D22" s="6"/>
      <c r="E22" s="8"/>
    </row>
    <row r="23" spans="2:12">
      <c r="B23" s="41" t="str">
        <f>"RD="&amp;(C19/E19)-(C20/E20)</f>
        <v>RD=0.0661</v>
      </c>
      <c r="C23" s="6"/>
      <c r="D23" s="6"/>
      <c r="E23" s="8"/>
    </row>
    <row r="24" spans="2:12">
      <c r="B24" s="42" t="str">
        <f>"RR="&amp;ROUND((C19/E19)/(C20/E20),2)</f>
        <v>RR=3.6</v>
      </c>
      <c r="C24" s="6"/>
      <c r="D24" s="6"/>
      <c r="E24" s="8"/>
    </row>
    <row r="25" spans="2:12">
      <c r="B25" s="44" t="str">
        <f>"OR=(A/C)/(B/D)= "&amp;ROUND((C19/C20)/(D19/D20),2)</f>
        <v>OR=(A/C)/(B/D)= 3.86</v>
      </c>
      <c r="C25" s="45"/>
      <c r="D25" s="9"/>
      <c r="E25" s="43"/>
    </row>
  </sheetData>
  <mergeCells count="8">
    <mergeCell ref="B25:C25"/>
    <mergeCell ref="G19:L21"/>
    <mergeCell ref="C2:E2"/>
    <mergeCell ref="F2:H2"/>
    <mergeCell ref="I2:K2"/>
    <mergeCell ref="I14:I16"/>
    <mergeCell ref="J14:J16"/>
    <mergeCell ref="K14:K16"/>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Population1 (increasing risks)</vt:lpstr>
      <vt:lpstr>Population 2 (constant risks)</vt:lpstr>
      <vt:lpstr>Population 3 (constant ORs)</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dc:creator>
  <cp:lastModifiedBy>Corinne Riddell</cp:lastModifiedBy>
  <dcterms:created xsi:type="dcterms:W3CDTF">2013-09-10T11:46:29Z</dcterms:created>
  <dcterms:modified xsi:type="dcterms:W3CDTF">2014-09-09T15:56:17Z</dcterms:modified>
</cp:coreProperties>
</file>